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60" windowWidth="12120" windowHeight="9120" activeTab="0"/>
  </bookViews>
  <sheets>
    <sheet name="Forside" sheetId="1" r:id="rId1"/>
    <sheet name="Jan" sheetId="2" r:id="rId2"/>
    <sheet name="Feb" sheetId="3" r:id="rId3"/>
    <sheet name="Mar" sheetId="4" r:id="rId4"/>
    <sheet name="Apr" sheetId="5" r:id="rId5"/>
    <sheet name="Maj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Beregning" sheetId="14" r:id="rId14"/>
  </sheets>
  <definedNames>
    <definedName name="Sats" localSheetId="4">'Apr'!$K$11</definedName>
    <definedName name="Sats" localSheetId="8">'Aug'!$K$11</definedName>
    <definedName name="Sats" localSheetId="12">'Dec'!$K$11</definedName>
    <definedName name="Sats" localSheetId="2">'Feb'!$K$11</definedName>
    <definedName name="Sats" localSheetId="7">'Jul'!$K$11</definedName>
    <definedName name="Sats" localSheetId="6">'Jun'!$K$11</definedName>
    <definedName name="Sats" localSheetId="5">'Maj'!$K$11</definedName>
    <definedName name="Sats" localSheetId="3">'Mar'!$K$11</definedName>
    <definedName name="Sats" localSheetId="11">'Nov'!$K$11</definedName>
    <definedName name="Sats" localSheetId="10">'Okt'!$K$11</definedName>
    <definedName name="Sats" localSheetId="9">'Sep'!$K$11</definedName>
    <definedName name="Sats">'Jan'!$K$11</definedName>
    <definedName name="_xlnm.Print_Area" localSheetId="4">'Apr'!$A$1:$J$41</definedName>
    <definedName name="_xlnm.Print_Area" localSheetId="8">'Aug'!$A$1:$J$41</definedName>
    <definedName name="_xlnm.Print_Area" localSheetId="13">'Beregning'!$A$1:$I$34</definedName>
    <definedName name="_xlnm.Print_Area" localSheetId="12">'Dec'!$A$1:$J$41</definedName>
    <definedName name="_xlnm.Print_Area" localSheetId="2">'Feb'!$A$1:$J$41</definedName>
    <definedName name="_xlnm.Print_Area" localSheetId="0">'Forside'!$B$5:$M$39</definedName>
    <definedName name="_xlnm.Print_Area" localSheetId="1">'Jan'!$A$1:$J$41</definedName>
    <definedName name="_xlnm.Print_Area" localSheetId="7">'Jul'!$A$1:$J$41</definedName>
    <definedName name="_xlnm.Print_Area" localSheetId="6">'Jun'!$A$1:$J$41</definedName>
    <definedName name="_xlnm.Print_Area" localSheetId="5">'Maj'!$A$1:$J$41</definedName>
    <definedName name="_xlnm.Print_Area" localSheetId="3">'Mar'!$A$1:$J$41</definedName>
    <definedName name="_xlnm.Print_Area" localSheetId="11">'Nov'!$A$1:$J$41</definedName>
    <definedName name="_xlnm.Print_Area" localSheetId="10">'Okt'!$A$1:$J$41</definedName>
    <definedName name="_xlnm.Print_Area" localSheetId="9">'Sep'!$A$1:$J$41</definedName>
    <definedName name="_xlnm.Print_Titles" localSheetId="1">'Jan'!$1:$12</definedName>
  </definedNames>
  <calcPr fullCalcOnLoad="1"/>
</workbook>
</file>

<file path=xl/comments1.xml><?xml version="1.0" encoding="utf-8"?>
<comments xmlns="http://schemas.openxmlformats.org/spreadsheetml/2006/main">
  <authors>
    <author>Thomas Bach Eriksen</author>
  </authors>
  <commentList>
    <comment ref="E31" authorId="0">
      <text>
        <r>
          <rPr>
            <sz val="9"/>
            <rFont val="Tahoma"/>
            <family val="2"/>
          </rPr>
          <t>Indtast navn</t>
        </r>
      </text>
    </comment>
    <comment ref="E32" authorId="0">
      <text>
        <r>
          <rPr>
            <sz val="9"/>
            <rFont val="Tahoma"/>
            <family val="2"/>
          </rPr>
          <t>Indtast adresse, Gade husnr, postnr by</t>
        </r>
      </text>
    </comment>
    <comment ref="E33" authorId="0">
      <text>
        <r>
          <rPr>
            <sz val="9"/>
            <rFont val="Tahoma"/>
            <family val="2"/>
          </rPr>
          <t>Indtast arbejdsadresse, Gade husnr, postnr by</t>
        </r>
      </text>
    </comment>
    <comment ref="J31" authorId="0">
      <text>
        <r>
          <rPr>
            <sz val="9"/>
            <rFont val="Tahoma"/>
            <family val="2"/>
          </rPr>
          <t>Indtast CPR nr</t>
        </r>
      </text>
    </comment>
    <comment ref="J32" authorId="0">
      <text>
        <r>
          <rPr>
            <sz val="9"/>
            <rFont val="Tahoma"/>
            <family val="2"/>
          </rPr>
          <t>Indtast bilens registreringsnr</t>
        </r>
      </text>
    </comment>
    <comment ref="J33" authorId="0">
      <text>
        <r>
          <rPr>
            <sz val="9"/>
            <rFont val="Tahoma"/>
            <family val="2"/>
          </rPr>
          <t>Indtast virksomhedens SE nr.</t>
        </r>
      </text>
    </comment>
    <comment ref="E22" authorId="0">
      <text>
        <r>
          <rPr>
            <sz val="9"/>
            <rFont val="Tahoma"/>
            <family val="2"/>
          </rPr>
          <t>Indtast beregningsår</t>
        </r>
      </text>
    </comment>
  </commentList>
</comments>
</file>

<file path=xl/comments10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11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12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13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2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3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 xml:space="preserve">1 angiver erhvervskørsel
2 angiver privatkørsel
</t>
        </r>
      </text>
    </comment>
  </commentList>
</comments>
</file>

<file path=xl/comments4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5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6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7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8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comments9.xml><?xml version="1.0" encoding="utf-8"?>
<comments xmlns="http://schemas.openxmlformats.org/spreadsheetml/2006/main">
  <authors>
    <author>Thomas Bach Eriksen</author>
  </authors>
  <commentList>
    <comment ref="F12" authorId="0">
      <text>
        <r>
          <rPr>
            <sz val="9"/>
            <rFont val="Tahoma"/>
            <family val="2"/>
          </rPr>
          <t>1 angiver erhvervskørsel
2 angiver privatkørsel</t>
        </r>
      </text>
    </comment>
  </commentList>
</comments>
</file>

<file path=xl/sharedStrings.xml><?xml version="1.0" encoding="utf-8"?>
<sst xmlns="http://schemas.openxmlformats.org/spreadsheetml/2006/main" count="495" uniqueCount="84">
  <si>
    <t>Adresse:</t>
  </si>
  <si>
    <t>Måned og år:</t>
  </si>
  <si>
    <t>Registreringsnr.:</t>
  </si>
  <si>
    <t>CPR nr.:</t>
  </si>
  <si>
    <t>Kørt fra</t>
  </si>
  <si>
    <t>Kørt til</t>
  </si>
  <si>
    <t>Antal km</t>
  </si>
  <si>
    <t>km</t>
  </si>
  <si>
    <t>Navn:</t>
  </si>
  <si>
    <t>KØRSELSGODTGØRELSE for kørsel i egen bil</t>
  </si>
  <si>
    <t>Arbejdsstedsadresse</t>
  </si>
  <si>
    <t>SE nr</t>
  </si>
  <si>
    <t>KM tæller</t>
  </si>
  <si>
    <t>Start</t>
  </si>
  <si>
    <t>Slut</t>
  </si>
  <si>
    <t>Periodens kørsel</t>
  </si>
  <si>
    <t>Kalenderårets samlede kørsel hidtil (overført fra tidligere perioder)</t>
  </si>
  <si>
    <t>Kalenderårets samlede kørsel herefter (overføres til næste periode)</t>
  </si>
  <si>
    <t>Periodens befordringsgodtgørelse</t>
  </si>
  <si>
    <t>Km</t>
  </si>
  <si>
    <t>Sats</t>
  </si>
  <si>
    <t>Kr</t>
  </si>
  <si>
    <t>I alt kr</t>
  </si>
  <si>
    <t>Dato</t>
  </si>
  <si>
    <t>&lt; 20.000 km</t>
  </si>
  <si>
    <t>&gt; 20.000 km</t>
  </si>
  <si>
    <t>Beregning</t>
  </si>
  <si>
    <t>Kørslens formål</t>
  </si>
  <si>
    <t>1/2</t>
  </si>
  <si>
    <t>E/P</t>
  </si>
  <si>
    <t>kørt erhverv</t>
  </si>
  <si>
    <t>kørt privat</t>
  </si>
  <si>
    <t>Fordeling</t>
  </si>
  <si>
    <t>Erhverv</t>
  </si>
  <si>
    <t>Privat</t>
  </si>
  <si>
    <t>%</t>
  </si>
  <si>
    <t>Afskrivning</t>
  </si>
  <si>
    <t>Brændstof</t>
  </si>
  <si>
    <t>Diverse</t>
  </si>
  <si>
    <t>Fordeling af omkostninger for året</t>
  </si>
  <si>
    <t>Procentsats</t>
  </si>
  <si>
    <t>Årets afskrivning</t>
  </si>
  <si>
    <t>Renteomk</t>
  </si>
  <si>
    <t>Bilværdi ultimo</t>
  </si>
  <si>
    <t>Bilværdi primo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</si>
  <si>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</si>
  <si>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</si>
  <si>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</si>
  <si>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</si>
  <si>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</si>
  <si>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</si>
  <si>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</si>
  <si>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</si>
  <si>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</si>
  <si>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</si>
  <si>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</si>
  <si>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</si>
  <si>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Beregning af omkostningsfordeling for året</t>
  </si>
  <si>
    <t>Arbejdsadresse:</t>
  </si>
  <si>
    <t>SE nr:</t>
  </si>
  <si>
    <t>CPR nr</t>
  </si>
  <si>
    <t>Bil reg nr:</t>
  </si>
  <si>
    <t>KØRSEL</t>
  </si>
  <si>
    <t>CRM/ejerafgift</t>
  </si>
  <si>
    <t>Service, reparation og vask</t>
  </si>
  <si>
    <t>Bro- og P-afgifter</t>
  </si>
  <si>
    <t>Forsikring</t>
  </si>
  <si>
    <t>Redningskorps</t>
  </si>
  <si>
    <t>FDM</t>
  </si>
  <si>
    <t>Årets samlede godtgørelse</t>
  </si>
  <si>
    <t>Mest fordelagtigt:</t>
  </si>
  <si>
    <t>Metode</t>
  </si>
  <si>
    <t>Statens takster</t>
  </si>
  <si>
    <t>Omkostningsmetode</t>
  </si>
  <si>
    <t>Beløb</t>
  </si>
  <si>
    <t>Omkostninger til Erhverv</t>
  </si>
  <si>
    <t>Indtast takst for kørsel &gt; 20000 km</t>
  </si>
  <si>
    <t>Indtast takst for kørsel &lt; 20000 km</t>
  </si>
  <si>
    <t xml:space="preserve">Udfyld felterne for år, navn og adresse data. </t>
  </si>
  <si>
    <t>Bemærk at der nederst også skal udfyldes takster for befordringsgodtgørelse.</t>
  </si>
  <si>
    <t>ÅR</t>
  </si>
  <si>
    <t>Driftsomkostninger</t>
  </si>
  <si>
    <t>Omk. pr kørt km</t>
  </si>
  <si>
    <t>Årets samlede kørsel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</si>
</sst>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dd\.mm\.yy;@"/>
    <numFmt numFmtId="165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6" xfId="0" applyNumberFormat="1" applyBorder="1" applyAlignment="1">
      <alignment/>
    </xf>
    <xf numFmtId="2" fontId="2" fillId="0" borderId="27" xfId="0" applyNumberFormat="1" applyFont="1" applyFill="1" applyBorder="1" applyAlignment="1">
      <alignment/>
    </xf>
    <xf numFmtId="164" fontId="2" fillId="0" borderId="17" xfId="0" applyNumberFormat="1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164" fontId="2" fillId="0" borderId="30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164" fontId="2" fillId="0" borderId="18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164" fontId="2" fillId="0" borderId="32" xfId="0" applyNumberFormat="1" applyFont="1" applyBorder="1" applyAlignment="1" applyProtection="1">
      <alignment horizontal="center" wrapText="1"/>
      <protection locked="0"/>
    </xf>
    <xf numFmtId="164" fontId="2" fillId="0" borderId="33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left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16" fontId="8" fillId="0" borderId="0" xfId="0" applyNumberFormat="1" applyFont="1" applyAlignment="1" quotePrefix="1">
      <alignment horizontal="center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35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 wrapText="1"/>
      <protection locked="0"/>
    </xf>
    <xf numFmtId="0" fontId="0" fillId="0" borderId="39" xfId="0" applyFont="1" applyBorder="1" applyAlignment="1" applyProtection="1">
      <alignment horizontal="left" wrapText="1"/>
      <protection locked="0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/>
      <protection locked="0"/>
    </xf>
    <xf numFmtId="2" fontId="0" fillId="0" borderId="34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8" fillId="0" borderId="44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46" xfId="0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17" fontId="0" fillId="0" borderId="15" xfId="0" applyNumberFormat="1" applyFont="1" applyBorder="1" applyAlignment="1" applyProtection="1" quotePrefix="1">
      <alignment horizontal="center"/>
      <protection/>
    </xf>
    <xf numFmtId="0" fontId="8" fillId="0" borderId="46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2" fontId="0" fillId="0" borderId="41" xfId="0" applyNumberFormat="1" applyFont="1" applyBorder="1" applyAlignment="1" applyProtection="1">
      <alignment/>
      <protection locked="0"/>
    </xf>
    <xf numFmtId="2" fontId="0" fillId="0" borderId="42" xfId="0" applyNumberFormat="1" applyFont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2" fillId="33" borderId="48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24" xfId="0" applyFont="1" applyBorder="1" applyAlignment="1" applyProtection="1">
      <alignment horizontal="left" wrapText="1"/>
      <protection locked="0"/>
    </xf>
    <xf numFmtId="2" fontId="0" fillId="0" borderId="49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16" borderId="17" xfId="0" applyFill="1" applyBorder="1" applyAlignment="1">
      <alignment/>
    </xf>
    <xf numFmtId="0" fontId="8" fillId="16" borderId="29" xfId="0" applyFont="1" applyFill="1" applyBorder="1" applyAlignment="1">
      <alignment horizontal="center"/>
    </xf>
    <xf numFmtId="0" fontId="8" fillId="16" borderId="4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4" fontId="0" fillId="0" borderId="43" xfId="0" applyNumberFormat="1" applyBorder="1" applyAlignment="1" applyProtection="1">
      <alignment/>
      <protection locked="0"/>
    </xf>
    <xf numFmtId="2" fontId="0" fillId="34" borderId="41" xfId="0" applyNumberFormat="1" applyFill="1" applyBorder="1" applyAlignment="1">
      <alignment/>
    </xf>
    <xf numFmtId="2" fontId="0" fillId="0" borderId="42" xfId="0" applyNumberFormat="1" applyBorder="1" applyAlignment="1">
      <alignment/>
    </xf>
    <xf numFmtId="0" fontId="0" fillId="16" borderId="29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17" xfId="0" applyNumberFormat="1" applyFont="1" applyBorder="1" applyAlignment="1" applyProtection="1">
      <alignment wrapText="1"/>
      <protection locked="0"/>
    </xf>
    <xf numFmtId="1" fontId="0" fillId="0" borderId="20" xfId="0" applyNumberFormat="1" applyFont="1" applyBorder="1" applyAlignment="1">
      <alignment wrapText="1"/>
    </xf>
    <xf numFmtId="1" fontId="0" fillId="0" borderId="30" xfId="0" applyNumberFormat="1" applyFont="1" applyBorder="1" applyAlignment="1" applyProtection="1">
      <alignment wrapText="1"/>
      <protection locked="0"/>
    </xf>
    <xf numFmtId="1" fontId="0" fillId="0" borderId="40" xfId="0" applyNumberFormat="1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1" fontId="0" fillId="0" borderId="19" xfId="0" applyNumberFormat="1" applyFont="1" applyBorder="1" applyAlignment="1" applyProtection="1">
      <alignment wrapText="1"/>
      <protection locked="0"/>
    </xf>
    <xf numFmtId="1" fontId="0" fillId="0" borderId="22" xfId="0" applyNumberFormat="1" applyFont="1" applyBorder="1" applyAlignment="1">
      <alignment wrapText="1"/>
    </xf>
    <xf numFmtId="1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2" fillId="33" borderId="10" xfId="0" applyNumberFormat="1" applyFont="1" applyFill="1" applyBorder="1" applyAlignment="1">
      <alignment/>
    </xf>
    <xf numFmtId="1" fontId="2" fillId="33" borderId="48" xfId="0" applyNumberFormat="1" applyFont="1" applyFill="1" applyBorder="1" applyAlignment="1">
      <alignment/>
    </xf>
    <xf numFmtId="1" fontId="0" fillId="0" borderId="18" xfId="0" applyNumberFormat="1" applyFont="1" applyBorder="1" applyAlignment="1" applyProtection="1">
      <alignment wrapText="1"/>
      <protection locked="0"/>
    </xf>
    <xf numFmtId="1" fontId="0" fillId="0" borderId="17" xfId="0" applyNumberFormat="1" applyFont="1" applyBorder="1" applyAlignment="1" applyProtection="1">
      <alignment wrapText="1"/>
      <protection/>
    </xf>
    <xf numFmtId="1" fontId="0" fillId="0" borderId="23" xfId="0" applyNumberFormat="1" applyFont="1" applyBorder="1" applyAlignment="1" applyProtection="1">
      <alignment wrapText="1"/>
      <protection/>
    </xf>
    <xf numFmtId="1" fontId="0" fillId="0" borderId="39" xfId="0" applyNumberFormat="1" applyFont="1" applyBorder="1" applyAlignment="1" applyProtection="1">
      <alignment wrapText="1"/>
      <protection/>
    </xf>
    <xf numFmtId="1" fontId="0" fillId="0" borderId="24" xfId="0" applyNumberFormat="1" applyFont="1" applyBorder="1" applyAlignment="1" applyProtection="1">
      <alignment wrapText="1"/>
      <protection/>
    </xf>
    <xf numFmtId="1" fontId="0" fillId="0" borderId="25" xfId="0" applyNumberFormat="1" applyFont="1" applyBorder="1" applyAlignment="1" applyProtection="1">
      <alignment wrapText="1"/>
      <protection/>
    </xf>
    <xf numFmtId="1" fontId="0" fillId="0" borderId="43" xfId="0" applyNumberFormat="1" applyFont="1" applyBorder="1" applyAlignment="1" applyProtection="1">
      <alignment wrapText="1"/>
      <protection/>
    </xf>
    <xf numFmtId="1" fontId="0" fillId="0" borderId="41" xfId="0" applyNumberFormat="1" applyFont="1" applyBorder="1" applyAlignment="1" applyProtection="1">
      <alignment wrapText="1"/>
      <protection/>
    </xf>
    <xf numFmtId="1" fontId="0" fillId="0" borderId="42" xfId="0" applyNumberFormat="1" applyFont="1" applyBorder="1" applyAlignment="1" applyProtection="1">
      <alignment wrapText="1"/>
      <protection/>
    </xf>
    <xf numFmtId="0" fontId="0" fillId="0" borderId="5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" fontId="0" fillId="0" borderId="3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2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54" xfId="0" applyFont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left"/>
      <protection/>
    </xf>
    <xf numFmtId="0" fontId="8" fillId="0" borderId="56" xfId="0" applyFont="1" applyBorder="1" applyAlignment="1" applyProtection="1">
      <alignment horizontal="left"/>
      <protection/>
    </xf>
    <xf numFmtId="0" fontId="8" fillId="0" borderId="46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vertical="justify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 wrapText="1"/>
    </xf>
    <xf numFmtId="0" fontId="0" fillId="0" borderId="36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8" fillId="16" borderId="51" xfId="0" applyFont="1" applyFill="1" applyBorder="1" applyAlignment="1">
      <alignment horizontal="center"/>
    </xf>
    <xf numFmtId="0" fontId="8" fillId="16" borderId="58" xfId="0" applyFon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3" xfId="0" applyBorder="1" applyAlignment="1">
      <alignment horizontal="left"/>
    </xf>
    <xf numFmtId="2" fontId="0" fillId="34" borderId="59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2" fillId="0" borderId="60" xfId="0" applyNumberFormat="1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10</xdr:row>
      <xdr:rowOff>142875</xdr:rowOff>
    </xdr:from>
    <xdr:to>
      <xdr:col>8</xdr:col>
      <xdr:colOff>609600</xdr:colOff>
      <xdr:row>16</xdr:row>
      <xdr:rowOff>28575</xdr:rowOff>
    </xdr:to>
    <xdr:pic>
      <xdr:nvPicPr>
        <xdr:cNvPr id="1" name="Billede 7" descr="InVisto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762125"/>
          <a:ext cx="2943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vmlDrawing" Target="../drawings/vmlDrawing1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0.vml" /><Relationship Id="rId3" Type="http://schemas.openxmlformats.org/officeDocument/2006/relationships/vmlDrawing" Target="../drawings/vmlDrawing2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2.vml" /><Relationship Id="rId3" Type="http://schemas.openxmlformats.org/officeDocument/2006/relationships/vmlDrawing" Target="../drawings/vmlDrawing23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4.vml" /><Relationship Id="rId3" Type="http://schemas.openxmlformats.org/officeDocument/2006/relationships/vmlDrawing" Target="../drawings/vmlDrawing25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vmlDrawing" Target="../drawings/vmlDrawing17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showGridLines="0" showRowColHeaders="0" tabSelected="1" zoomScalePageLayoutView="0" workbookViewId="0" topLeftCell="A1">
      <selection activeCell="E22" sqref="E22:J22"/>
    </sheetView>
  </sheetViews>
  <sheetFormatPr defaultColWidth="9.140625" defaultRowHeight="12.75"/>
  <cols>
    <col min="1" max="9" width="9.7109375" style="0" customWidth="1"/>
  </cols>
  <sheetData>
    <row r="2" ht="12.75">
      <c r="B2" s="152" t="s">
        <v>78</v>
      </c>
    </row>
    <row r="3" ht="12.75">
      <c r="B3" s="152" t="s">
        <v>79</v>
      </c>
    </row>
    <row r="19" spans="5:10" ht="30">
      <c r="E19" s="165" t="s">
        <v>62</v>
      </c>
      <c r="F19" s="165"/>
      <c r="G19" s="165"/>
      <c r="H19" s="165"/>
      <c r="I19" s="165"/>
      <c r="J19" s="165"/>
    </row>
    <row r="22" spans="5:10" ht="20.25">
      <c r="E22" s="166" t="s">
        <v>80</v>
      </c>
      <c r="F22" s="166"/>
      <c r="G22" s="166"/>
      <c r="H22" s="166"/>
      <c r="I22" s="166"/>
      <c r="J22" s="166"/>
    </row>
    <row r="23" ht="20.25">
      <c r="E23" s="82"/>
    </row>
    <row r="24" ht="20.25">
      <c r="E24" s="82"/>
    </row>
    <row r="25" ht="20.25">
      <c r="E25" s="82"/>
    </row>
    <row r="26" ht="20.25">
      <c r="E26" s="82"/>
    </row>
    <row r="27" ht="20.25">
      <c r="E27" s="82"/>
    </row>
    <row r="28" ht="20.25">
      <c r="E28" s="82"/>
    </row>
    <row r="31" spans="3:12" ht="24" customHeight="1">
      <c r="C31" s="14" t="s">
        <v>8</v>
      </c>
      <c r="E31" s="163"/>
      <c r="F31" s="163"/>
      <c r="G31" s="163"/>
      <c r="I31" s="14" t="s">
        <v>60</v>
      </c>
      <c r="J31" s="163"/>
      <c r="K31" s="163"/>
      <c r="L31" s="163"/>
    </row>
    <row r="32" spans="3:12" ht="24" customHeight="1">
      <c r="C32" s="14" t="s">
        <v>0</v>
      </c>
      <c r="E32" s="164"/>
      <c r="F32" s="164"/>
      <c r="G32" s="164"/>
      <c r="I32" s="14" t="s">
        <v>61</v>
      </c>
      <c r="J32" s="164"/>
      <c r="K32" s="164"/>
      <c r="L32" s="164"/>
    </row>
    <row r="33" spans="3:12" ht="24" customHeight="1">
      <c r="C33" s="14" t="s">
        <v>58</v>
      </c>
      <c r="E33" s="164"/>
      <c r="F33" s="164"/>
      <c r="G33" s="164"/>
      <c r="I33" s="14" t="s">
        <v>59</v>
      </c>
      <c r="J33" s="164"/>
      <c r="K33" s="164"/>
      <c r="L33" s="164"/>
    </row>
    <row r="34" spans="4:5" ht="12.75">
      <c r="D34" s="3"/>
      <c r="E34" s="3"/>
    </row>
    <row r="42" spans="2:5" ht="12.75">
      <c r="B42" s="14" t="s">
        <v>77</v>
      </c>
      <c r="E42" s="150"/>
    </row>
    <row r="43" spans="2:5" ht="12.75">
      <c r="B43" s="14" t="s">
        <v>76</v>
      </c>
      <c r="E43" s="151"/>
    </row>
  </sheetData>
  <sheetProtection sheet="1"/>
  <mergeCells count="8">
    <mergeCell ref="J31:L31"/>
    <mergeCell ref="J32:L32"/>
    <mergeCell ref="J33:L33"/>
    <mergeCell ref="E19:J19"/>
    <mergeCell ref="E22:J22"/>
    <mergeCell ref="E31:G31"/>
    <mergeCell ref="E32:G32"/>
    <mergeCell ref="E33:G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54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Aug!G13+Aug!I30+Aug!J30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Aug!G36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E10 B10 H8 H10 H13:H29" unlockedFormula="1"/>
  </ignoredError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55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Sep!G13+Sep!I30+Sep!J30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Sep!G36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H10 H8 E10 B10 B8 B6 H13:H29" unlockedFormula="1"/>
  </ignoredErrors>
  <legacy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56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Okt!G13+Okt!I30+Okt!J30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Okt!G36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H10 H8 E10 B10 B8 B6 H13:H29" unlockedFormula="1"/>
  </ignoredErrors>
  <legacy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C22" sqref="C22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45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Nov!G13+Nov!I30+Nov!J30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>IF(F19=1,H19-G19,0)</f>
        <v>0</v>
      </c>
      <c r="J19" s="134">
        <f>IF(F19=2,H19-G19,0)</f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108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108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Nov!G36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H8 H10 E10 B10 B8 B6 H13:H29" unlockedFormula="1"/>
  </ignoredErrors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showGridLines="0" view="pageBreakPreview" zoomScale="115" zoomScaleSheetLayoutView="115" zoomScalePageLayoutView="0" workbookViewId="0" topLeftCell="A8">
      <selection activeCell="D6" sqref="D6"/>
    </sheetView>
  </sheetViews>
  <sheetFormatPr defaultColWidth="9.140625" defaultRowHeight="12.75"/>
  <cols>
    <col min="1" max="2" width="12.7109375" style="0" customWidth="1"/>
    <col min="3" max="3" width="13.7109375" style="0" customWidth="1"/>
    <col min="4" max="4" width="12.7109375" style="0" customWidth="1"/>
    <col min="5" max="5" width="13.57421875" style="0" customWidth="1"/>
    <col min="6" max="13" width="12.7109375" style="0" customWidth="1"/>
  </cols>
  <sheetData>
    <row r="2" spans="2:7" ht="18">
      <c r="B2" s="81" t="s">
        <v>57</v>
      </c>
      <c r="G2" s="112" t="str">
        <f>Forside!E22</f>
        <v>ÅR</v>
      </c>
    </row>
    <row r="4" spans="2:7" ht="13.5" thickBot="1">
      <c r="B4" s="14" t="s">
        <v>81</v>
      </c>
      <c r="D4" s="16" t="s">
        <v>21</v>
      </c>
      <c r="F4" s="61" t="s">
        <v>36</v>
      </c>
      <c r="G4" s="33"/>
    </row>
    <row r="5" spans="2:8" ht="12.75">
      <c r="B5" s="184" t="s">
        <v>36</v>
      </c>
      <c r="C5" s="185"/>
      <c r="D5" s="80">
        <f>H7</f>
        <v>0</v>
      </c>
      <c r="F5" s="118" t="s">
        <v>44</v>
      </c>
      <c r="G5" s="119"/>
      <c r="H5" s="122"/>
    </row>
    <row r="6" spans="2:8" ht="12.75">
      <c r="B6" s="186" t="s">
        <v>42</v>
      </c>
      <c r="C6" s="187"/>
      <c r="D6" s="102"/>
      <c r="F6" s="110" t="s">
        <v>40</v>
      </c>
      <c r="G6" s="111"/>
      <c r="H6" s="77"/>
    </row>
    <row r="7" spans="2:8" ht="14.25" customHeight="1">
      <c r="B7" s="188" t="s">
        <v>63</v>
      </c>
      <c r="C7" s="189"/>
      <c r="D7" s="102"/>
      <c r="F7" s="110" t="s">
        <v>41</v>
      </c>
      <c r="G7" s="111"/>
      <c r="H7" s="123">
        <f>H5*H6/100</f>
        <v>0</v>
      </c>
    </row>
    <row r="8" spans="2:8" ht="14.25" customHeight="1" thickBot="1">
      <c r="B8" s="188" t="s">
        <v>64</v>
      </c>
      <c r="C8" s="189"/>
      <c r="D8" s="102"/>
      <c r="F8" s="120" t="s">
        <v>43</v>
      </c>
      <c r="G8" s="121"/>
      <c r="H8" s="124">
        <f>H5-H7</f>
        <v>0</v>
      </c>
    </row>
    <row r="9" spans="2:4" ht="14.25" customHeight="1">
      <c r="B9" s="188" t="s">
        <v>37</v>
      </c>
      <c r="C9" s="189"/>
      <c r="D9" s="102"/>
    </row>
    <row r="10" spans="2:6" ht="13.5" thickBot="1">
      <c r="B10" s="188" t="s">
        <v>65</v>
      </c>
      <c r="C10" s="189"/>
      <c r="D10" s="102"/>
      <c r="F10" s="14" t="s">
        <v>32</v>
      </c>
    </row>
    <row r="11" spans="2:8" ht="12.75">
      <c r="B11" s="188" t="s">
        <v>66</v>
      </c>
      <c r="C11" s="189"/>
      <c r="D11" s="109"/>
      <c r="F11" s="114"/>
      <c r="G11" s="115" t="s">
        <v>33</v>
      </c>
      <c r="H11" s="116" t="s">
        <v>34</v>
      </c>
    </row>
    <row r="12" spans="2:8" ht="12.75">
      <c r="B12" s="188" t="s">
        <v>67</v>
      </c>
      <c r="C12" s="189"/>
      <c r="D12" s="109"/>
      <c r="F12" s="69" t="s">
        <v>19</v>
      </c>
      <c r="G12" s="157">
        <f>SUM(Jan!I30,Feb!I30,Mar!I30,Apr!I30,Maj!I30,Jun!I30,Jul!I30,Aug!I30,Sep!I30,Okt!I30,Nov!I30,Dec!I30)</f>
        <v>0</v>
      </c>
      <c r="H12" s="158">
        <f>SUM(Jan!J30,Feb!J30,Mar!J30,Apr!J30,Maj!J30,Jun!J30,Jul!J30,Aug!J30,Sep!J30,Okt!J30,Nov!J30,Dec!J30)</f>
        <v>0</v>
      </c>
    </row>
    <row r="13" spans="2:8" ht="13.5" thickBot="1">
      <c r="B13" s="188" t="s">
        <v>68</v>
      </c>
      <c r="C13" s="189"/>
      <c r="D13" s="109"/>
      <c r="F13" s="70" t="s">
        <v>35</v>
      </c>
      <c r="G13" s="78">
        <f>IF(G12=0,0,(G12*100)/(G12+H12))</f>
        <v>0</v>
      </c>
      <c r="H13" s="79">
        <f>IF(H12=0,0,(H12*100)/(H12+G12))</f>
        <v>0</v>
      </c>
    </row>
    <row r="14" spans="2:8" ht="13.5" thickBot="1">
      <c r="B14" s="190" t="s">
        <v>38</v>
      </c>
      <c r="C14" s="191"/>
      <c r="D14" s="103"/>
      <c r="F14" s="14" t="s">
        <v>83</v>
      </c>
      <c r="H14" s="162">
        <f>G12+H12</f>
        <v>0</v>
      </c>
    </row>
    <row r="15" spans="2:4" ht="12.75">
      <c r="B15" s="113"/>
      <c r="C15" s="155" t="s">
        <v>22</v>
      </c>
      <c r="D15" s="161">
        <f>SUM(D5:D14)</f>
        <v>0</v>
      </c>
    </row>
    <row r="16" spans="3:4" ht="12.75">
      <c r="C16" s="14" t="s">
        <v>82</v>
      </c>
      <c r="D16" s="156" t="str">
        <f>IF(H14=0,"-",D15/H14)</f>
        <v>-</v>
      </c>
    </row>
    <row r="17" spans="3:6" ht="13.5" thickBot="1">
      <c r="C17" s="14"/>
      <c r="F17" s="14" t="s">
        <v>39</v>
      </c>
    </row>
    <row r="18" spans="3:8" ht="12.75">
      <c r="C18" s="14"/>
      <c r="F18" s="114"/>
      <c r="G18" s="125" t="s">
        <v>33</v>
      </c>
      <c r="H18" s="126" t="s">
        <v>34</v>
      </c>
    </row>
    <row r="19" spans="3:8" ht="13.5" thickBot="1">
      <c r="C19" s="14"/>
      <c r="F19" s="70" t="s">
        <v>21</v>
      </c>
      <c r="G19" s="78">
        <f>(D15*G13)/100</f>
        <v>0</v>
      </c>
      <c r="H19" s="79">
        <f>(D15*H13)/100</f>
        <v>0</v>
      </c>
    </row>
    <row r="20" spans="3:8" ht="12.75">
      <c r="C20" s="14"/>
      <c r="F20" s="153"/>
      <c r="G20" s="154"/>
      <c r="H20" s="154"/>
    </row>
    <row r="21" spans="2:8" ht="7.5" customHeight="1">
      <c r="B21" s="159"/>
      <c r="C21" s="159"/>
      <c r="D21" s="159"/>
      <c r="E21" s="159"/>
      <c r="F21" s="159"/>
      <c r="G21" s="159"/>
      <c r="H21" s="159"/>
    </row>
    <row r="22" spans="2:8" ht="12.75">
      <c r="B22" s="160"/>
      <c r="C22" s="160"/>
      <c r="D22" s="160"/>
      <c r="E22" s="160"/>
      <c r="F22" s="160"/>
      <c r="G22" s="160"/>
      <c r="H22" s="160"/>
    </row>
    <row r="23" ht="23.25">
      <c r="B23" s="117" t="s">
        <v>71</v>
      </c>
    </row>
    <row r="24" ht="12.75">
      <c r="B24" s="3"/>
    </row>
    <row r="25" spans="2:5" ht="12.75">
      <c r="B25" s="2" t="s">
        <v>72</v>
      </c>
      <c r="C25" s="2"/>
      <c r="D25" s="2"/>
      <c r="E25" s="2" t="s">
        <v>73</v>
      </c>
    </row>
    <row r="26" spans="2:6" ht="13.5" thickBot="1">
      <c r="B26" s="14" t="s">
        <v>69</v>
      </c>
      <c r="E26" s="14" t="s">
        <v>75</v>
      </c>
      <c r="F26" s="14"/>
    </row>
    <row r="27" spans="2:9" ht="12.75">
      <c r="B27" s="180" t="s">
        <v>21</v>
      </c>
      <c r="C27" s="181"/>
      <c r="E27" s="180" t="s">
        <v>21</v>
      </c>
      <c r="F27" s="181"/>
      <c r="G27" s="127"/>
      <c r="H27" s="193"/>
      <c r="I27" s="193"/>
    </row>
    <row r="28" spans="2:9" ht="13.5" thickBot="1">
      <c r="B28" s="182">
        <f>Jan!I40+Feb!I40+Mar!I40+Apr!I40+Maj!I40+Jun!I40+Jul!I40+Aug!I40+Sep!I40+Okt!I40+Nov!I40+Dec!I40</f>
        <v>0</v>
      </c>
      <c r="C28" s="183"/>
      <c r="E28" s="182">
        <f>G19</f>
        <v>0</v>
      </c>
      <c r="F28" s="192"/>
      <c r="G28" s="128"/>
      <c r="H28" s="194"/>
      <c r="I28" s="194"/>
    </row>
    <row r="31" spans="2:4" ht="18">
      <c r="B31" s="3" t="s">
        <v>70</v>
      </c>
      <c r="D31" s="81" t="str">
        <f>IF(D33=0,"Afventer data",IF(B28&gt;F28,"Statens takster","Omkostningsmetoden"))</f>
        <v>Afventer data</v>
      </c>
    </row>
    <row r="32" ht="13.5" thickBot="1"/>
    <row r="33" spans="2:5" ht="18.75" thickBot="1">
      <c r="B33" s="3" t="s">
        <v>74</v>
      </c>
      <c r="D33" s="195">
        <f>IF(B28&gt;E28,B28,E28)</f>
        <v>0</v>
      </c>
      <c r="E33" s="196"/>
    </row>
  </sheetData>
  <sheetProtection sheet="1"/>
  <mergeCells count="17">
    <mergeCell ref="E27:F27"/>
    <mergeCell ref="E28:F28"/>
    <mergeCell ref="H27:I27"/>
    <mergeCell ref="H28:I28"/>
    <mergeCell ref="D33:E33"/>
    <mergeCell ref="B27:C27"/>
    <mergeCell ref="B28:C28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  <col min="11" max="11" width="13.8515625" style="0" bestFit="1" customWidth="1"/>
  </cols>
  <sheetData>
    <row r="2" spans="2:7" ht="7.5" customHeight="1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0.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46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88">
        <f>Forside!E32</f>
        <v>0</v>
      </c>
      <c r="C8" s="89"/>
      <c r="D8" s="89"/>
      <c r="E8" s="89"/>
      <c r="F8" s="89"/>
      <c r="G8" s="91"/>
      <c r="H8" s="88">
        <f>Forside!J32</f>
        <v>0</v>
      </c>
      <c r="I8" s="71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72">
        <f>Forside!J31</f>
        <v>0</v>
      </c>
      <c r="I10" s="73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30"/>
      <c r="H13" s="147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74"/>
      <c r="E14" s="75"/>
      <c r="F14" s="76"/>
      <c r="G14" s="132"/>
      <c r="H14" s="148">
        <f aca="true" t="shared" si="0" ref="H14:H29">G15</f>
        <v>0</v>
      </c>
      <c r="I14" s="133">
        <f>IF(F14=1,H14-G14,0)</f>
        <v>0</v>
      </c>
      <c r="J14" s="134">
        <f aca="true" t="shared" si="1" ref="J14:J24">IF(F14=2,H14-G14,0)</f>
        <v>0</v>
      </c>
    </row>
    <row r="15" spans="2:10" s="13" customFormat="1" ht="18">
      <c r="B15" s="52"/>
      <c r="C15" s="53"/>
      <c r="D15" s="74"/>
      <c r="E15" s="75"/>
      <c r="F15" s="76"/>
      <c r="G15" s="132"/>
      <c r="H15" s="148">
        <f t="shared" si="0"/>
        <v>0</v>
      </c>
      <c r="I15" s="133">
        <f aca="true" t="shared" si="2" ref="I15:I23">IF(F15=1,H15-G15,0)</f>
        <v>0</v>
      </c>
      <c r="J15" s="134">
        <f t="shared" si="1"/>
        <v>0</v>
      </c>
    </row>
    <row r="16" spans="2:10" s="13" customFormat="1" ht="18">
      <c r="B16" s="52"/>
      <c r="C16" s="53"/>
      <c r="D16" s="74"/>
      <c r="E16" s="75"/>
      <c r="F16" s="76"/>
      <c r="G16" s="132"/>
      <c r="H16" s="148">
        <f t="shared" si="0"/>
        <v>0</v>
      </c>
      <c r="I16" s="133">
        <f t="shared" si="2"/>
        <v>0</v>
      </c>
      <c r="J16" s="134">
        <f t="shared" si="1"/>
        <v>0</v>
      </c>
    </row>
    <row r="17" spans="2:10" s="13" customFormat="1" ht="18">
      <c r="B17" s="52"/>
      <c r="C17" s="53"/>
      <c r="D17" s="74"/>
      <c r="E17" s="75"/>
      <c r="F17" s="76"/>
      <c r="G17" s="132"/>
      <c r="H17" s="148">
        <f t="shared" si="0"/>
        <v>0</v>
      </c>
      <c r="I17" s="133">
        <f t="shared" si="2"/>
        <v>0</v>
      </c>
      <c r="J17" s="134">
        <f t="shared" si="1"/>
        <v>0</v>
      </c>
    </row>
    <row r="18" spans="2:10" s="13" customFormat="1" ht="18">
      <c r="B18" s="52"/>
      <c r="C18" s="53"/>
      <c r="D18" s="74"/>
      <c r="E18" s="75"/>
      <c r="F18" s="76"/>
      <c r="G18" s="132"/>
      <c r="H18" s="148">
        <f t="shared" si="0"/>
        <v>0</v>
      </c>
      <c r="I18" s="133">
        <f t="shared" si="2"/>
        <v>0</v>
      </c>
      <c r="J18" s="134">
        <f t="shared" si="1"/>
        <v>0</v>
      </c>
    </row>
    <row r="19" spans="2:10" s="13" customFormat="1" ht="18">
      <c r="B19" s="52"/>
      <c r="C19" s="53"/>
      <c r="D19" s="74"/>
      <c r="E19" s="75"/>
      <c r="F19" s="76"/>
      <c r="G19" s="132"/>
      <c r="H19" s="148">
        <f t="shared" si="0"/>
        <v>0</v>
      </c>
      <c r="I19" s="133">
        <f t="shared" si="2"/>
        <v>0</v>
      </c>
      <c r="J19" s="134">
        <f t="shared" si="1"/>
        <v>0</v>
      </c>
    </row>
    <row r="20" spans="2:10" s="13" customFormat="1" ht="18">
      <c r="B20" s="52"/>
      <c r="C20" s="53"/>
      <c r="D20" s="74"/>
      <c r="E20" s="75"/>
      <c r="F20" s="76"/>
      <c r="G20" s="132"/>
      <c r="H20" s="148">
        <f t="shared" si="0"/>
        <v>0</v>
      </c>
      <c r="I20" s="133">
        <f t="shared" si="2"/>
        <v>0</v>
      </c>
      <c r="J20" s="134">
        <f t="shared" si="1"/>
        <v>0</v>
      </c>
    </row>
    <row r="21" spans="2:10" s="13" customFormat="1" ht="18">
      <c r="B21" s="52"/>
      <c r="C21" s="53"/>
      <c r="D21" s="74"/>
      <c r="E21" s="75"/>
      <c r="F21" s="76"/>
      <c r="G21" s="132"/>
      <c r="H21" s="148">
        <f t="shared" si="0"/>
        <v>0</v>
      </c>
      <c r="I21" s="133">
        <f t="shared" si="2"/>
        <v>0</v>
      </c>
      <c r="J21" s="134">
        <f t="shared" si="1"/>
        <v>0</v>
      </c>
    </row>
    <row r="22" spans="2:10" s="13" customFormat="1" ht="18">
      <c r="B22" s="52"/>
      <c r="C22" s="53"/>
      <c r="D22" s="74"/>
      <c r="E22" s="75"/>
      <c r="F22" s="76"/>
      <c r="G22" s="132"/>
      <c r="H22" s="148">
        <f t="shared" si="0"/>
        <v>0</v>
      </c>
      <c r="I22" s="133">
        <f t="shared" si="2"/>
        <v>0</v>
      </c>
      <c r="J22" s="134">
        <f t="shared" si="1"/>
        <v>0</v>
      </c>
    </row>
    <row r="23" spans="2:10" s="13" customFormat="1" ht="18">
      <c r="B23" s="52"/>
      <c r="C23" s="53"/>
      <c r="D23" s="74"/>
      <c r="E23" s="75"/>
      <c r="F23" s="76"/>
      <c r="G23" s="132"/>
      <c r="H23" s="148">
        <f t="shared" si="0"/>
        <v>0</v>
      </c>
      <c r="I23" s="133">
        <f t="shared" si="2"/>
        <v>0</v>
      </c>
      <c r="J23" s="134">
        <f t="shared" si="1"/>
        <v>0</v>
      </c>
    </row>
    <row r="24" spans="2:10" s="13" customFormat="1" ht="18">
      <c r="B24" s="52"/>
      <c r="C24" s="53"/>
      <c r="D24" s="74"/>
      <c r="E24" s="75"/>
      <c r="F24" s="76"/>
      <c r="G24" s="132"/>
      <c r="H24" s="148">
        <f t="shared" si="0"/>
        <v>0</v>
      </c>
      <c r="I24" s="133">
        <f aca="true" t="shared" si="3" ref="I24:I29">IF(F24=1,H24-G24,0)</f>
        <v>0</v>
      </c>
      <c r="J24" s="134">
        <f t="shared" si="1"/>
        <v>0</v>
      </c>
    </row>
    <row r="25" spans="2:10" s="13" customFormat="1" ht="18">
      <c r="B25" s="57"/>
      <c r="C25" s="53"/>
      <c r="D25" s="54"/>
      <c r="E25" s="63"/>
      <c r="F25" s="67"/>
      <c r="G25" s="132"/>
      <c r="H25" s="148">
        <f t="shared" si="0"/>
        <v>0</v>
      </c>
      <c r="I25" s="134">
        <f t="shared" si="3"/>
        <v>0</v>
      </c>
      <c r="J25" s="134">
        <f>IF(F25=2,H25-G25,0)</f>
        <v>0</v>
      </c>
    </row>
    <row r="26" spans="2:10" s="13" customFormat="1" ht="18">
      <c r="B26" s="55"/>
      <c r="C26" s="56"/>
      <c r="D26" s="54"/>
      <c r="E26" s="63"/>
      <c r="F26" s="67"/>
      <c r="G26" s="132"/>
      <c r="H26" s="148">
        <f t="shared" si="0"/>
        <v>0</v>
      </c>
      <c r="I26" s="134">
        <f t="shared" si="3"/>
        <v>0</v>
      </c>
      <c r="J26" s="134">
        <f>IF(F26=2,H26-G26,0)</f>
        <v>0</v>
      </c>
    </row>
    <row r="27" spans="2:10" s="13" customFormat="1" ht="18">
      <c r="B27" s="52"/>
      <c r="C27" s="53"/>
      <c r="D27" s="54"/>
      <c r="E27" s="63"/>
      <c r="F27" s="67"/>
      <c r="G27" s="132"/>
      <c r="H27" s="148">
        <f t="shared" si="0"/>
        <v>0</v>
      </c>
      <c r="I27" s="134">
        <f t="shared" si="3"/>
        <v>0</v>
      </c>
      <c r="J27" s="134">
        <f>IF(F27=2,H27-G27,0)</f>
        <v>0</v>
      </c>
    </row>
    <row r="28" spans="2:10" s="13" customFormat="1" ht="18">
      <c r="B28" s="55"/>
      <c r="C28" s="56"/>
      <c r="D28" s="54"/>
      <c r="E28" s="63"/>
      <c r="F28" s="67"/>
      <c r="G28" s="132"/>
      <c r="H28" s="148">
        <f t="shared" si="0"/>
        <v>0</v>
      </c>
      <c r="I28" s="134">
        <f t="shared" si="3"/>
        <v>0</v>
      </c>
      <c r="J28" s="134">
        <f>IF(F28=2,H28-G28,0)</f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9">
        <f t="shared" si="0"/>
        <v>0</v>
      </c>
      <c r="I29" s="136">
        <f t="shared" si="3"/>
        <v>0</v>
      </c>
      <c r="J29" s="136">
        <f>IF(F29=2,H29-G29,0)</f>
        <v>0</v>
      </c>
    </row>
    <row r="30" spans="2:11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  <c r="K30" s="105"/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IF(G36&lt;20000,G35,G35-(G36-20000))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IF(G36&gt;20000,G36-20000,0)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2">
    <mergeCell ref="H5:I5"/>
    <mergeCell ref="H7:I7"/>
    <mergeCell ref="H9:I9"/>
    <mergeCell ref="B3:E3"/>
    <mergeCell ref="D45:G45"/>
    <mergeCell ref="B45:C45"/>
    <mergeCell ref="B44:C44"/>
    <mergeCell ref="B6:E6"/>
    <mergeCell ref="C11:D11"/>
    <mergeCell ref="D44:G44"/>
    <mergeCell ref="B41:G41"/>
    <mergeCell ref="B42:G42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H8:I8 B8 B10 E10 H10 H13:H29" unlocked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  <col min="11" max="11" width="15.421875" style="0" bestFit="1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47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Jan!G13+Jan!I30+Jan!J30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5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7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6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2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2"/>
      <c r="C26" s="53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1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  <c r="K30" s="104"/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Jan!G36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3:E3"/>
    <mergeCell ref="H5:I5"/>
    <mergeCell ref="B6:E6"/>
    <mergeCell ref="H10:I10"/>
    <mergeCell ref="H7:I7"/>
    <mergeCell ref="B8:F8"/>
    <mergeCell ref="H8:I8"/>
    <mergeCell ref="H9:I9"/>
    <mergeCell ref="B45:C45"/>
    <mergeCell ref="D45:G45"/>
    <mergeCell ref="C11:D11"/>
    <mergeCell ref="B42:G42"/>
    <mergeCell ref="B44:C44"/>
    <mergeCell ref="D44:G44"/>
    <mergeCell ref="B41:G41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B10 E10 H8 H10 H13:H29 G13" unlockedFormula="1"/>
  </ignoredError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48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Feb!G13+Feb!I30+Feb!J30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Feb!G36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B10 E10 H8 H10 H13:H29 G13" unlockedFormula="1"/>
  </ignoredError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49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Mar!G13+Mar!I30+Mar!J30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Mar!G36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E10 B10 H8 H10 H13:H29 G13" unlockedFormula="1"/>
  </ignoredError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50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Apr!G13+Apr!I30+Apr!J30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74"/>
      <c r="E14" s="75"/>
      <c r="F14" s="76"/>
      <c r="G14" s="132"/>
      <c r="H14" s="144">
        <f aca="true" t="shared" si="0" ref="H14:H29">G15</f>
        <v>0</v>
      </c>
      <c r="I14" s="134">
        <f aca="true" t="shared" si="1" ref="I14:I21">IF(F14=1,H14-G14,0)</f>
        <v>0</v>
      </c>
      <c r="J14" s="134">
        <f aca="true" t="shared" si="2" ref="J14:J21">IF(F14=2,H14-G14,0)</f>
        <v>0</v>
      </c>
    </row>
    <row r="15" spans="2:10" s="13" customFormat="1" ht="18">
      <c r="B15" s="52"/>
      <c r="C15" s="53"/>
      <c r="D15" s="74"/>
      <c r="E15" s="75"/>
      <c r="F15" s="76"/>
      <c r="G15" s="132"/>
      <c r="H15" s="144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74"/>
      <c r="E16" s="75"/>
      <c r="F16" s="76"/>
      <c r="G16" s="132"/>
      <c r="H16" s="144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74"/>
      <c r="E17" s="75"/>
      <c r="F17" s="76"/>
      <c r="G17" s="132"/>
      <c r="H17" s="144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74"/>
      <c r="E18" s="75"/>
      <c r="F18" s="76"/>
      <c r="G18" s="132"/>
      <c r="H18" s="144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74"/>
      <c r="E19" s="75"/>
      <c r="F19" s="76"/>
      <c r="G19" s="132"/>
      <c r="H19" s="144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74"/>
      <c r="E20" s="75"/>
      <c r="F20" s="76"/>
      <c r="G20" s="132"/>
      <c r="H20" s="144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74"/>
      <c r="E21" s="75"/>
      <c r="F21" s="76"/>
      <c r="G21" s="132"/>
      <c r="H21" s="144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2"/>
      <c r="C22" s="53"/>
      <c r="D22" s="54"/>
      <c r="E22" s="63"/>
      <c r="F22" s="67"/>
      <c r="G22" s="132"/>
      <c r="H22" s="145">
        <f t="shared" si="0"/>
        <v>0</v>
      </c>
      <c r="I22" s="134">
        <f aca="true" t="shared" si="3" ref="I22:I29">IF(F22=1,H22-G22,0)</f>
        <v>0</v>
      </c>
      <c r="J22" s="134">
        <f aca="true" t="shared" si="4" ref="J22:J29">IF(F22=2,H22-G22,0)</f>
        <v>0</v>
      </c>
    </row>
    <row r="23" spans="2:10" s="13" customFormat="1" ht="18">
      <c r="B23" s="55"/>
      <c r="C23" s="53"/>
      <c r="D23" s="54"/>
      <c r="E23" s="63"/>
      <c r="F23" s="67"/>
      <c r="G23" s="132"/>
      <c r="H23" s="145">
        <f t="shared" si="0"/>
        <v>0</v>
      </c>
      <c r="I23" s="134">
        <f t="shared" si="3"/>
        <v>0</v>
      </c>
      <c r="J23" s="134">
        <f t="shared" si="4"/>
        <v>0</v>
      </c>
    </row>
    <row r="24" spans="2:10" s="13" customFormat="1" ht="18">
      <c r="B24" s="52"/>
      <c r="C24" s="53"/>
      <c r="D24" s="54"/>
      <c r="E24" s="63"/>
      <c r="F24" s="67"/>
      <c r="G24" s="132"/>
      <c r="H24" s="145">
        <f t="shared" si="0"/>
        <v>0</v>
      </c>
      <c r="I24" s="134">
        <f t="shared" si="3"/>
        <v>0</v>
      </c>
      <c r="J24" s="134">
        <f t="shared" si="4"/>
        <v>0</v>
      </c>
    </row>
    <row r="25" spans="2:10" s="13" customFormat="1" ht="18">
      <c r="B25" s="55"/>
      <c r="C25" s="53"/>
      <c r="D25" s="54"/>
      <c r="E25" s="63"/>
      <c r="F25" s="67"/>
      <c r="G25" s="132"/>
      <c r="H25" s="145">
        <f t="shared" si="0"/>
        <v>0</v>
      </c>
      <c r="I25" s="134">
        <f t="shared" si="3"/>
        <v>0</v>
      </c>
      <c r="J25" s="134">
        <f t="shared" si="4"/>
        <v>0</v>
      </c>
    </row>
    <row r="26" spans="2:10" s="13" customFormat="1" ht="18">
      <c r="B26" s="57"/>
      <c r="C26" s="53"/>
      <c r="D26" s="54"/>
      <c r="E26" s="63"/>
      <c r="F26" s="67"/>
      <c r="G26" s="132"/>
      <c r="H26" s="145">
        <f t="shared" si="0"/>
        <v>0</v>
      </c>
      <c r="I26" s="134">
        <f t="shared" si="3"/>
        <v>0</v>
      </c>
      <c r="J26" s="134">
        <f t="shared" si="4"/>
        <v>0</v>
      </c>
    </row>
    <row r="27" spans="2:10" s="13" customFormat="1" ht="18">
      <c r="B27" s="55"/>
      <c r="C27" s="56"/>
      <c r="D27" s="54"/>
      <c r="E27" s="63"/>
      <c r="F27" s="67"/>
      <c r="G27" s="132"/>
      <c r="H27" s="145">
        <f t="shared" si="0"/>
        <v>0</v>
      </c>
      <c r="I27" s="134">
        <f t="shared" si="3"/>
        <v>0</v>
      </c>
      <c r="J27" s="134">
        <f t="shared" si="4"/>
        <v>0</v>
      </c>
    </row>
    <row r="28" spans="2:10" s="13" customFormat="1" ht="18">
      <c r="B28" s="52"/>
      <c r="C28" s="53"/>
      <c r="D28" s="54"/>
      <c r="E28" s="63"/>
      <c r="F28" s="67"/>
      <c r="G28" s="132"/>
      <c r="H28" s="145">
        <f t="shared" si="0"/>
        <v>0</v>
      </c>
      <c r="I28" s="134">
        <f t="shared" si="3"/>
        <v>0</v>
      </c>
      <c r="J28" s="134">
        <f t="shared" si="4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3"/>
        <v>0</v>
      </c>
      <c r="J29" s="136">
        <f t="shared" si="4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Apr!G36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H10 H8 E10 B10 B8 B6 H13:H29" unlockedFormula="1"/>
  </ignoredError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51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Maj!G13+Maj!I30+Maj!J30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Maj!G36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E10 B10 H8 H10 H13:H29 G13" unlockedFormula="1"/>
  </ignoredErrors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52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Jun!G13+Jun!I30+Jun!J30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Jun!G36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E10 B10 H8 H10 H13:H29" unlockedFormula="1"/>
  </ignoredError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M46"/>
  <sheetViews>
    <sheetView showGridLines="0" showRowColHeaders="0" view="pageLayout" showRuler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421875" style="0" customWidth="1"/>
    <col min="3" max="3" width="19.7109375" style="0" customWidth="1"/>
    <col min="4" max="4" width="19.8515625" style="0" customWidth="1"/>
    <col min="5" max="5" width="42.8515625" style="0" customWidth="1"/>
    <col min="6" max="6" width="3.7109375" style="0" customWidth="1"/>
    <col min="7" max="10" width="13.7109375" style="0" customWidth="1"/>
  </cols>
  <sheetData>
    <row r="2" spans="2:7" ht="12.75">
      <c r="B2" s="1"/>
      <c r="C2" s="1"/>
      <c r="D2" s="1"/>
      <c r="E2" s="1"/>
      <c r="F2" s="15"/>
      <c r="G2" s="6"/>
    </row>
    <row r="3" spans="2:5" ht="16.5" customHeight="1">
      <c r="B3" s="171" t="s">
        <v>9</v>
      </c>
      <c r="C3" s="171"/>
      <c r="D3" s="171"/>
      <c r="E3" s="171"/>
    </row>
    <row r="4" ht="12.75" customHeight="1" thickBot="1"/>
    <row r="5" spans="2:9" s="3" customFormat="1" ht="12.75">
      <c r="B5" s="83" t="s">
        <v>8</v>
      </c>
      <c r="C5" s="84"/>
      <c r="D5" s="84"/>
      <c r="E5" s="86"/>
      <c r="F5" s="84"/>
      <c r="G5" s="87"/>
      <c r="H5" s="167" t="s">
        <v>1</v>
      </c>
      <c r="I5" s="168"/>
    </row>
    <row r="6" spans="2:9" s="5" customFormat="1" ht="15">
      <c r="B6" s="174">
        <f>Forside!E31</f>
        <v>0</v>
      </c>
      <c r="C6" s="175"/>
      <c r="D6" s="175"/>
      <c r="E6" s="175"/>
      <c r="F6" s="90"/>
      <c r="G6" s="91"/>
      <c r="H6" s="92" t="s">
        <v>53</v>
      </c>
      <c r="I6" s="71" t="str">
        <f>Forside!E22</f>
        <v>ÅR</v>
      </c>
    </row>
    <row r="7" spans="2:9" s="3" customFormat="1" ht="12.75">
      <c r="B7" s="93" t="s">
        <v>0</v>
      </c>
      <c r="C7" s="94"/>
      <c r="D7" s="94"/>
      <c r="E7" s="95"/>
      <c r="F7" s="95"/>
      <c r="G7" s="96"/>
      <c r="H7" s="169" t="s">
        <v>2</v>
      </c>
      <c r="I7" s="170"/>
    </row>
    <row r="8" spans="2:9" s="5" customFormat="1" ht="15">
      <c r="B8" s="174">
        <f>Forside!E32</f>
        <v>0</v>
      </c>
      <c r="C8" s="175"/>
      <c r="D8" s="175"/>
      <c r="E8" s="175"/>
      <c r="F8" s="175"/>
      <c r="G8" s="91"/>
      <c r="H8" s="174">
        <f>Forside!J32</f>
        <v>0</v>
      </c>
      <c r="I8" s="179"/>
    </row>
    <row r="9" spans="2:9" s="5" customFormat="1" ht="15">
      <c r="B9" s="85" t="s">
        <v>10</v>
      </c>
      <c r="C9" s="97"/>
      <c r="D9" s="97"/>
      <c r="E9" s="97" t="s">
        <v>11</v>
      </c>
      <c r="F9" s="97"/>
      <c r="G9" s="98"/>
      <c r="H9" s="169" t="s">
        <v>3</v>
      </c>
      <c r="I9" s="170"/>
    </row>
    <row r="10" spans="2:9" s="5" customFormat="1" ht="15.75" thickBot="1">
      <c r="B10" s="72">
        <f>Forside!E33</f>
        <v>0</v>
      </c>
      <c r="C10" s="99"/>
      <c r="D10" s="99"/>
      <c r="E10" s="100">
        <f>Forside!J33</f>
        <v>0</v>
      </c>
      <c r="F10" s="99"/>
      <c r="G10" s="101"/>
      <c r="H10" s="177">
        <f>Forside!J31</f>
        <v>0</v>
      </c>
      <c r="I10" s="178"/>
    </row>
    <row r="11" spans="2:13" s="2" customFormat="1" ht="12.75">
      <c r="B11" s="16"/>
      <c r="C11" s="176"/>
      <c r="D11" s="176"/>
      <c r="E11" s="14"/>
      <c r="F11" s="16" t="s">
        <v>29</v>
      </c>
      <c r="G11" s="17" t="s">
        <v>12</v>
      </c>
      <c r="H11" s="16" t="s">
        <v>12</v>
      </c>
      <c r="I11" s="16" t="s">
        <v>6</v>
      </c>
      <c r="J11" s="16" t="s">
        <v>6</v>
      </c>
      <c r="K11" s="14"/>
      <c r="L11" s="14"/>
      <c r="M11" s="14"/>
    </row>
    <row r="12" spans="2:13" s="2" customFormat="1" ht="13.5" customHeight="1" thickBot="1">
      <c r="B12" s="16" t="s">
        <v>23</v>
      </c>
      <c r="C12" s="18" t="s">
        <v>4</v>
      </c>
      <c r="D12" s="18" t="s">
        <v>5</v>
      </c>
      <c r="E12" s="14" t="s">
        <v>27</v>
      </c>
      <c r="F12" s="65" t="s">
        <v>28</v>
      </c>
      <c r="G12" s="11" t="s">
        <v>13</v>
      </c>
      <c r="H12" s="19" t="s">
        <v>14</v>
      </c>
      <c r="I12" s="19" t="s">
        <v>30</v>
      </c>
      <c r="J12" s="19" t="s">
        <v>31</v>
      </c>
      <c r="K12" s="14"/>
      <c r="L12" s="14"/>
      <c r="M12" s="14"/>
    </row>
    <row r="13" spans="2:10" s="13" customFormat="1" ht="18">
      <c r="B13" s="49"/>
      <c r="C13" s="50"/>
      <c r="D13" s="51"/>
      <c r="E13" s="62"/>
      <c r="F13" s="66"/>
      <c r="G13" s="142">
        <f>Jul!G13+Jul!I30+Jul!J30</f>
        <v>0</v>
      </c>
      <c r="H13" s="143">
        <f>G14</f>
        <v>0</v>
      </c>
      <c r="I13" s="131">
        <f>IF(F13=1,H13-G13,0)</f>
        <v>0</v>
      </c>
      <c r="J13" s="131">
        <f>IF(F13=2,H13-G13,0)</f>
        <v>0</v>
      </c>
    </row>
    <row r="14" spans="2:10" s="13" customFormat="1" ht="18">
      <c r="B14" s="52"/>
      <c r="C14" s="53"/>
      <c r="D14" s="54"/>
      <c r="E14" s="63"/>
      <c r="F14" s="67"/>
      <c r="G14" s="141"/>
      <c r="H14" s="145">
        <f aca="true" t="shared" si="0" ref="H14:H29">G15</f>
        <v>0</v>
      </c>
      <c r="I14" s="134">
        <f aca="true" t="shared" si="1" ref="I14:I29">IF(F14=1,H14-G14,0)</f>
        <v>0</v>
      </c>
      <c r="J14" s="134">
        <f aca="true" t="shared" si="2" ref="J14:J29">IF(F14=2,H14-G14,0)</f>
        <v>0</v>
      </c>
    </row>
    <row r="15" spans="2:10" s="13" customFormat="1" ht="18">
      <c r="B15" s="52"/>
      <c r="C15" s="53"/>
      <c r="D15" s="54"/>
      <c r="E15" s="63"/>
      <c r="F15" s="67"/>
      <c r="G15" s="141"/>
      <c r="H15" s="145">
        <f t="shared" si="0"/>
        <v>0</v>
      </c>
      <c r="I15" s="134">
        <f t="shared" si="1"/>
        <v>0</v>
      </c>
      <c r="J15" s="134">
        <f t="shared" si="2"/>
        <v>0</v>
      </c>
    </row>
    <row r="16" spans="2:10" s="13" customFormat="1" ht="18">
      <c r="B16" s="52"/>
      <c r="C16" s="53"/>
      <c r="D16" s="54"/>
      <c r="E16" s="63"/>
      <c r="F16" s="67"/>
      <c r="G16" s="141"/>
      <c r="H16" s="145">
        <f t="shared" si="0"/>
        <v>0</v>
      </c>
      <c r="I16" s="134">
        <f t="shared" si="1"/>
        <v>0</v>
      </c>
      <c r="J16" s="134">
        <f t="shared" si="2"/>
        <v>0</v>
      </c>
    </row>
    <row r="17" spans="2:10" s="13" customFormat="1" ht="18">
      <c r="B17" s="52"/>
      <c r="C17" s="53"/>
      <c r="D17" s="54"/>
      <c r="E17" s="63"/>
      <c r="F17" s="67"/>
      <c r="G17" s="141"/>
      <c r="H17" s="145">
        <f t="shared" si="0"/>
        <v>0</v>
      </c>
      <c r="I17" s="134">
        <f t="shared" si="1"/>
        <v>0</v>
      </c>
      <c r="J17" s="134">
        <f t="shared" si="2"/>
        <v>0</v>
      </c>
    </row>
    <row r="18" spans="2:10" s="13" customFormat="1" ht="18">
      <c r="B18" s="52"/>
      <c r="C18" s="53"/>
      <c r="D18" s="54"/>
      <c r="E18" s="63"/>
      <c r="F18" s="67"/>
      <c r="G18" s="141"/>
      <c r="H18" s="145">
        <f t="shared" si="0"/>
        <v>0</v>
      </c>
      <c r="I18" s="134">
        <f t="shared" si="1"/>
        <v>0</v>
      </c>
      <c r="J18" s="134">
        <f t="shared" si="2"/>
        <v>0</v>
      </c>
    </row>
    <row r="19" spans="2:10" s="13" customFormat="1" ht="18">
      <c r="B19" s="52"/>
      <c r="C19" s="53"/>
      <c r="D19" s="54"/>
      <c r="E19" s="63"/>
      <c r="F19" s="67"/>
      <c r="G19" s="141"/>
      <c r="H19" s="145">
        <f t="shared" si="0"/>
        <v>0</v>
      </c>
      <c r="I19" s="134">
        <f t="shared" si="1"/>
        <v>0</v>
      </c>
      <c r="J19" s="134">
        <f t="shared" si="2"/>
        <v>0</v>
      </c>
    </row>
    <row r="20" spans="2:10" s="13" customFormat="1" ht="18">
      <c r="B20" s="52"/>
      <c r="C20" s="53"/>
      <c r="D20" s="54"/>
      <c r="E20" s="63"/>
      <c r="F20" s="67"/>
      <c r="G20" s="141"/>
      <c r="H20" s="145">
        <f t="shared" si="0"/>
        <v>0</v>
      </c>
      <c r="I20" s="134">
        <f t="shared" si="1"/>
        <v>0</v>
      </c>
      <c r="J20" s="134">
        <f t="shared" si="2"/>
        <v>0</v>
      </c>
    </row>
    <row r="21" spans="2:10" s="13" customFormat="1" ht="18">
      <c r="B21" s="52"/>
      <c r="C21" s="53"/>
      <c r="D21" s="54"/>
      <c r="E21" s="63"/>
      <c r="F21" s="67"/>
      <c r="G21" s="141"/>
      <c r="H21" s="145">
        <f t="shared" si="0"/>
        <v>0</v>
      </c>
      <c r="I21" s="134">
        <f t="shared" si="1"/>
        <v>0</v>
      </c>
      <c r="J21" s="134">
        <f t="shared" si="2"/>
        <v>0</v>
      </c>
    </row>
    <row r="22" spans="2:10" s="13" customFormat="1" ht="18">
      <c r="B22" s="55"/>
      <c r="C22" s="53"/>
      <c r="D22" s="54"/>
      <c r="E22" s="63"/>
      <c r="F22" s="67"/>
      <c r="G22" s="141"/>
      <c r="H22" s="145">
        <f t="shared" si="0"/>
        <v>0</v>
      </c>
      <c r="I22" s="134">
        <f t="shared" si="1"/>
        <v>0</v>
      </c>
      <c r="J22" s="134">
        <f t="shared" si="2"/>
        <v>0</v>
      </c>
    </row>
    <row r="23" spans="2:10" s="13" customFormat="1" ht="18">
      <c r="B23" s="52"/>
      <c r="C23" s="53"/>
      <c r="D23" s="54"/>
      <c r="E23" s="63"/>
      <c r="F23" s="67"/>
      <c r="G23" s="141"/>
      <c r="H23" s="145">
        <f t="shared" si="0"/>
        <v>0</v>
      </c>
      <c r="I23" s="134">
        <f t="shared" si="1"/>
        <v>0</v>
      </c>
      <c r="J23" s="134">
        <f t="shared" si="2"/>
        <v>0</v>
      </c>
    </row>
    <row r="24" spans="2:10" s="13" customFormat="1" ht="18">
      <c r="B24" s="55"/>
      <c r="C24" s="53"/>
      <c r="D24" s="54"/>
      <c r="E24" s="63"/>
      <c r="F24" s="67"/>
      <c r="G24" s="141"/>
      <c r="H24" s="145">
        <f t="shared" si="0"/>
        <v>0</v>
      </c>
      <c r="I24" s="134">
        <f t="shared" si="1"/>
        <v>0</v>
      </c>
      <c r="J24" s="134">
        <f t="shared" si="2"/>
        <v>0</v>
      </c>
    </row>
    <row r="25" spans="2:10" s="13" customFormat="1" ht="18">
      <c r="B25" s="57"/>
      <c r="C25" s="53"/>
      <c r="D25" s="54"/>
      <c r="E25" s="63"/>
      <c r="F25" s="67"/>
      <c r="G25" s="141"/>
      <c r="H25" s="145">
        <f t="shared" si="0"/>
        <v>0</v>
      </c>
      <c r="I25" s="134">
        <f t="shared" si="1"/>
        <v>0</v>
      </c>
      <c r="J25" s="134">
        <f t="shared" si="2"/>
        <v>0</v>
      </c>
    </row>
    <row r="26" spans="2:10" s="13" customFormat="1" ht="18">
      <c r="B26" s="55"/>
      <c r="C26" s="56"/>
      <c r="D26" s="54"/>
      <c r="E26" s="63"/>
      <c r="F26" s="67"/>
      <c r="G26" s="141"/>
      <c r="H26" s="145">
        <f t="shared" si="0"/>
        <v>0</v>
      </c>
      <c r="I26" s="134">
        <f t="shared" si="1"/>
        <v>0</v>
      </c>
      <c r="J26" s="134">
        <f t="shared" si="2"/>
        <v>0</v>
      </c>
    </row>
    <row r="27" spans="2:10" s="13" customFormat="1" ht="18">
      <c r="B27" s="52"/>
      <c r="C27" s="53"/>
      <c r="D27" s="54"/>
      <c r="E27" s="63"/>
      <c r="F27" s="67"/>
      <c r="G27" s="141"/>
      <c r="H27" s="145">
        <f t="shared" si="0"/>
        <v>0</v>
      </c>
      <c r="I27" s="134">
        <f t="shared" si="1"/>
        <v>0</v>
      </c>
      <c r="J27" s="134">
        <f t="shared" si="2"/>
        <v>0</v>
      </c>
    </row>
    <row r="28" spans="2:10" s="13" customFormat="1" ht="18">
      <c r="B28" s="55"/>
      <c r="C28" s="56"/>
      <c r="D28" s="54"/>
      <c r="E28" s="63"/>
      <c r="F28" s="67"/>
      <c r="G28" s="141"/>
      <c r="H28" s="145">
        <f t="shared" si="0"/>
        <v>0</v>
      </c>
      <c r="I28" s="134">
        <f t="shared" si="1"/>
        <v>0</v>
      </c>
      <c r="J28" s="134">
        <f t="shared" si="2"/>
        <v>0</v>
      </c>
    </row>
    <row r="29" spans="2:10" s="13" customFormat="1" ht="18.75" thickBot="1">
      <c r="B29" s="58"/>
      <c r="C29" s="59"/>
      <c r="D29" s="60"/>
      <c r="E29" s="64"/>
      <c r="F29" s="68"/>
      <c r="G29" s="135"/>
      <c r="H29" s="146">
        <f t="shared" si="0"/>
        <v>0</v>
      </c>
      <c r="I29" s="136">
        <f t="shared" si="1"/>
        <v>0</v>
      </c>
      <c r="J29" s="136">
        <f t="shared" si="2"/>
        <v>0</v>
      </c>
    </row>
    <row r="30" spans="2:10" s="7" customFormat="1" ht="18.75" thickBot="1">
      <c r="B30" s="21" t="s">
        <v>15</v>
      </c>
      <c r="C30" s="9"/>
      <c r="D30" s="9"/>
      <c r="E30" s="9"/>
      <c r="G30" s="137"/>
      <c r="H30" s="138" t="s">
        <v>7</v>
      </c>
      <c r="I30" s="139">
        <f>SUM(I13:I29)</f>
        <v>0</v>
      </c>
      <c r="J30" s="140">
        <f>SUM(J13:J29)</f>
        <v>0</v>
      </c>
    </row>
    <row r="31" spans="2:10" s="7" customFormat="1" ht="18">
      <c r="B31" s="21"/>
      <c r="C31" s="9"/>
      <c r="D31" s="9"/>
      <c r="E31" s="9"/>
      <c r="H31" s="12" t="s">
        <v>32</v>
      </c>
      <c r="I31" s="107">
        <f>IF(I30=0,0,(I30*100)/(I30+J30))</f>
        <v>0</v>
      </c>
      <c r="J31" s="107">
        <f>IF(J30=0,0,(J30*100)/(J30+I30))</f>
        <v>0</v>
      </c>
    </row>
    <row r="32" spans="2:9" s="7" customFormat="1" ht="18">
      <c r="B32" s="10"/>
      <c r="C32" s="9"/>
      <c r="D32" s="9"/>
      <c r="E32" s="9"/>
      <c r="H32" s="12"/>
      <c r="I32" s="20"/>
    </row>
    <row r="33" spans="2:9" s="8" customFormat="1" ht="18.75" thickBot="1">
      <c r="B33" s="61" t="s">
        <v>26</v>
      </c>
      <c r="C33" s="33"/>
      <c r="D33" s="33"/>
      <c r="E33" s="33"/>
      <c r="F33" s="33"/>
      <c r="G33" s="34" t="s">
        <v>19</v>
      </c>
      <c r="H33" s="33" t="s">
        <v>20</v>
      </c>
      <c r="I33" s="33" t="s">
        <v>21</v>
      </c>
    </row>
    <row r="34" spans="2:9" s="1" customFormat="1" ht="18" customHeight="1">
      <c r="B34" s="31" t="s">
        <v>16</v>
      </c>
      <c r="C34" s="32"/>
      <c r="D34" s="32"/>
      <c r="E34" s="32"/>
      <c r="F34" s="32"/>
      <c r="G34" s="35">
        <f>Jul!G36</f>
        <v>0</v>
      </c>
      <c r="H34" s="43"/>
      <c r="I34" s="38"/>
    </row>
    <row r="35" spans="2:9" ht="18" customHeight="1" thickBot="1">
      <c r="B35" s="22" t="s">
        <v>15</v>
      </c>
      <c r="C35" s="23"/>
      <c r="D35" s="23"/>
      <c r="E35" s="23"/>
      <c r="F35" s="23"/>
      <c r="G35" s="47">
        <f>I30</f>
        <v>0</v>
      </c>
      <c r="H35" s="44"/>
      <c r="I35" s="39"/>
    </row>
    <row r="36" spans="2:9" ht="18" customHeight="1" thickBot="1">
      <c r="B36" s="25" t="s">
        <v>17</v>
      </c>
      <c r="C36" s="24"/>
      <c r="D36" s="24"/>
      <c r="E36" s="23"/>
      <c r="F36" s="23"/>
      <c r="G36" s="48">
        <f>SUM(G34:G35)</f>
        <v>0</v>
      </c>
      <c r="H36" s="46"/>
      <c r="I36" s="39"/>
    </row>
    <row r="37" spans="2:9" ht="18" customHeight="1">
      <c r="B37" s="27"/>
      <c r="C37" s="26"/>
      <c r="D37" s="26"/>
      <c r="E37" s="23"/>
      <c r="F37" s="23"/>
      <c r="G37" s="36"/>
      <c r="H37" s="44"/>
      <c r="I37" s="39"/>
    </row>
    <row r="38" spans="2:9" ht="18" customHeight="1">
      <c r="B38" s="25" t="s">
        <v>24</v>
      </c>
      <c r="C38" s="28"/>
      <c r="D38" s="23"/>
      <c r="E38" s="23"/>
      <c r="F38" s="23"/>
      <c r="G38" s="36">
        <f>IF((G34+G35)&lt;20000,G35,IF(G34&gt;20000,0,20000-G34))</f>
        <v>0</v>
      </c>
      <c r="H38" s="129">
        <f>Forside!E42</f>
        <v>0</v>
      </c>
      <c r="I38" s="40">
        <f>G38*H38</f>
        <v>0</v>
      </c>
    </row>
    <row r="39" spans="2:9" ht="18" customHeight="1" thickBot="1">
      <c r="B39" s="29" t="s">
        <v>25</v>
      </c>
      <c r="C39" s="30"/>
      <c r="D39" s="30"/>
      <c r="E39" s="30"/>
      <c r="F39" s="30"/>
      <c r="G39" s="37">
        <f>IF(G36&lt;=20000,0,IF(G34&gt;20000,G35,(G36-20000)))</f>
        <v>0</v>
      </c>
      <c r="H39" s="45">
        <f>Forside!E43</f>
        <v>0</v>
      </c>
      <c r="I39" s="41">
        <f>G39*H39</f>
        <v>0</v>
      </c>
    </row>
    <row r="40" spans="2:9" s="3" customFormat="1" ht="18.75" customHeight="1" thickBot="1">
      <c r="B40" s="15" t="s">
        <v>18</v>
      </c>
      <c r="C40" s="4"/>
      <c r="D40" s="4"/>
      <c r="E40" s="6"/>
      <c r="F40" s="6"/>
      <c r="G40" s="6"/>
      <c r="H40" s="42" t="s">
        <v>22</v>
      </c>
      <c r="I40" s="106">
        <f>SUM(I38:I39)</f>
        <v>0</v>
      </c>
    </row>
    <row r="41" spans="2:7" s="7" customFormat="1" ht="18">
      <c r="B41" s="173"/>
      <c r="C41" s="173"/>
      <c r="D41" s="173"/>
      <c r="E41" s="173"/>
      <c r="F41" s="173"/>
      <c r="G41" s="173"/>
    </row>
    <row r="42" spans="2:7" ht="12.75">
      <c r="B42" s="173"/>
      <c r="C42" s="173"/>
      <c r="D42" s="173"/>
      <c r="E42" s="173"/>
      <c r="F42" s="173"/>
      <c r="G42" s="173"/>
    </row>
    <row r="43" spans="2:7" s="3" customFormat="1" ht="12.75">
      <c r="B43" s="4"/>
      <c r="C43" s="4"/>
      <c r="D43" s="4"/>
      <c r="E43" s="6"/>
      <c r="F43" s="6"/>
      <c r="G43" s="6"/>
    </row>
    <row r="44" spans="2:7" s="7" customFormat="1" ht="18">
      <c r="B44" s="173"/>
      <c r="C44" s="173"/>
      <c r="D44" s="173"/>
      <c r="E44" s="173"/>
      <c r="F44" s="173"/>
      <c r="G44" s="173"/>
    </row>
    <row r="45" spans="2:7" ht="12.75">
      <c r="B45" s="172"/>
      <c r="C45" s="172"/>
      <c r="D45" s="172"/>
      <c r="E45" s="172"/>
      <c r="F45" s="172"/>
      <c r="G45" s="172"/>
    </row>
    <row r="46" spans="2:7" ht="12.75">
      <c r="B46" s="1"/>
      <c r="C46" s="1"/>
      <c r="D46" s="1"/>
      <c r="E46" s="1"/>
      <c r="F46" s="1"/>
      <c r="G46" s="1"/>
    </row>
  </sheetData>
  <sheetProtection sheet="1" objects="1" scenarios="1" insertRows="0"/>
  <mergeCells count="15">
    <mergeCell ref="B45:C45"/>
    <mergeCell ref="D45:G45"/>
    <mergeCell ref="H9:I9"/>
    <mergeCell ref="H10:I10"/>
    <mergeCell ref="B42:G42"/>
    <mergeCell ref="B44:C44"/>
    <mergeCell ref="D44:G44"/>
    <mergeCell ref="C11:D11"/>
    <mergeCell ref="B41:G41"/>
    <mergeCell ref="B3:E3"/>
    <mergeCell ref="H5:I5"/>
    <mergeCell ref="B6:E6"/>
    <mergeCell ref="H7:I7"/>
    <mergeCell ref="B8:F8"/>
    <mergeCell ref="H8:I8"/>
  </mergeCells>
  <printOptions/>
  <pageMargins left="0.7" right="0.7" top="0.75" bottom="0.75" header="0.3" footer="0.3"/>
  <pageSetup horizontalDpi="300" verticalDpi="300" orientation="landscape" paperSize="9" scale="70" r:id="rId4"/>
  <headerFooter alignWithMargins="0">
    <oddHeader>&amp;L&amp;G</oddHeader>
  </headerFooter>
  <ignoredErrors>
    <ignoredError sqref="B6 B8 E10 B10 H8 H10 H13:H29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Kørsel</dc:subject>
  <dc:creator>Thomas Bach Eriksen</dc:creator>
  <cp:keywords/>
  <dc:description/>
  <cp:lastModifiedBy>Thomas Bach Eriksen</cp:lastModifiedBy>
  <cp:lastPrinted>2010-10-22T12:38:56Z</cp:lastPrinted>
  <dcterms:created xsi:type="dcterms:W3CDTF">2001-09-25T12:14:09Z</dcterms:created>
  <dcterms:modified xsi:type="dcterms:W3CDTF">2010-10-22T21:23:51Z</dcterms:modified>
  <cp:category/>
  <cp:version/>
  <cp:contentType/>
  <cp:contentStatus/>
</cp:coreProperties>
</file>